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N46" i="1" s="1"/>
  <c r="F46" i="1"/>
  <c r="G46" i="1" s="1"/>
  <c r="M45" i="1"/>
  <c r="N45" i="1" s="1"/>
  <c r="F45" i="1"/>
  <c r="G45" i="1" s="1"/>
  <c r="L44" i="1"/>
  <c r="K44" i="1"/>
  <c r="M44" i="1" s="1"/>
  <c r="N44" i="1" s="1"/>
  <c r="F44" i="1"/>
  <c r="G44" i="1" s="1"/>
  <c r="L43" i="1"/>
  <c r="K43" i="1"/>
  <c r="M43" i="1" s="1"/>
  <c r="N43" i="1" s="1"/>
  <c r="F43" i="1"/>
  <c r="G43" i="1" s="1"/>
  <c r="M42" i="1"/>
  <c r="N42" i="1" s="1"/>
  <c r="F42" i="1"/>
  <c r="G42" i="1" s="1"/>
  <c r="L41" i="1"/>
  <c r="K41" i="1"/>
  <c r="M41" i="1" s="1"/>
  <c r="N41" i="1" s="1"/>
  <c r="E41" i="1"/>
  <c r="D41" i="1"/>
  <c r="F41" i="1" s="1"/>
  <c r="G41" i="1" s="1"/>
  <c r="L40" i="1"/>
  <c r="K40" i="1"/>
  <c r="M40" i="1" s="1"/>
  <c r="N40" i="1" s="1"/>
  <c r="E40" i="1"/>
  <c r="D40" i="1"/>
  <c r="F40" i="1" s="1"/>
  <c r="G40" i="1" s="1"/>
  <c r="M39" i="1"/>
  <c r="N39" i="1" s="1"/>
  <c r="F39" i="1"/>
  <c r="G39" i="1" s="1"/>
  <c r="M38" i="1"/>
  <c r="N38" i="1" s="1"/>
  <c r="F38" i="1"/>
  <c r="G38" i="1" s="1"/>
  <c r="L37" i="1"/>
  <c r="K37" i="1"/>
  <c r="M37" i="1" s="1"/>
  <c r="N37" i="1" s="1"/>
  <c r="F37" i="1"/>
  <c r="G37" i="1" s="1"/>
  <c r="M36" i="1"/>
  <c r="N36" i="1" s="1"/>
  <c r="F36" i="1"/>
  <c r="G36" i="1" s="1"/>
  <c r="M35" i="1"/>
  <c r="N35" i="1" s="1"/>
  <c r="E35" i="1"/>
  <c r="D35" i="1"/>
  <c r="F35" i="1" s="1"/>
  <c r="G35" i="1" s="1"/>
  <c r="M34" i="1"/>
  <c r="N34" i="1" s="1"/>
  <c r="E34" i="1"/>
  <c r="D34" i="1"/>
  <c r="F34" i="1" s="1"/>
  <c r="G34" i="1" s="1"/>
  <c r="M33" i="1"/>
  <c r="N33" i="1" s="1"/>
  <c r="F33" i="1"/>
  <c r="G33" i="1" s="1"/>
  <c r="L32" i="1"/>
  <c r="K32" i="1"/>
  <c r="M32" i="1" s="1"/>
  <c r="N32" i="1" s="1"/>
  <c r="F32" i="1"/>
  <c r="G32" i="1" s="1"/>
  <c r="L31" i="1"/>
  <c r="K31" i="1"/>
  <c r="M31" i="1" s="1"/>
  <c r="N31" i="1" s="1"/>
  <c r="F31" i="1"/>
  <c r="G31" i="1" s="1"/>
  <c r="M30" i="1"/>
  <c r="N30" i="1" s="1"/>
  <c r="E30" i="1"/>
  <c r="D30" i="1"/>
  <c r="F30" i="1" s="1"/>
  <c r="G30" i="1" s="1"/>
  <c r="M29" i="1"/>
  <c r="N29" i="1" s="1"/>
  <c r="E29" i="1"/>
  <c r="D29" i="1"/>
  <c r="F29" i="1" s="1"/>
  <c r="G29" i="1" s="1"/>
  <c r="M28" i="1"/>
  <c r="N28" i="1" s="1"/>
  <c r="F28" i="1"/>
  <c r="G28" i="1" s="1"/>
  <c r="L27" i="1"/>
  <c r="K27" i="1"/>
  <c r="M27" i="1" s="1"/>
  <c r="N27" i="1" s="1"/>
  <c r="F27" i="1"/>
  <c r="G27" i="1" s="1"/>
  <c r="L26" i="1"/>
  <c r="K26" i="1"/>
  <c r="M26" i="1" s="1"/>
  <c r="N26" i="1" s="1"/>
  <c r="E26" i="1"/>
  <c r="D26" i="1"/>
  <c r="F26" i="1" s="1"/>
  <c r="G26" i="1" s="1"/>
  <c r="M25" i="1"/>
  <c r="N25" i="1" s="1"/>
  <c r="E25" i="1"/>
  <c r="D25" i="1"/>
  <c r="F25" i="1" s="1"/>
  <c r="G25" i="1" s="1"/>
  <c r="M24" i="1"/>
  <c r="N24" i="1" s="1"/>
  <c r="F24" i="1"/>
  <c r="G24" i="1" s="1"/>
  <c r="M23" i="1"/>
  <c r="N23" i="1" s="1"/>
  <c r="F23" i="1"/>
  <c r="G23" i="1" s="1"/>
  <c r="M22" i="1"/>
  <c r="N22" i="1" s="1"/>
  <c r="F22" i="1"/>
  <c r="G22" i="1" s="1"/>
  <c r="M21" i="1"/>
  <c r="N21" i="1" s="1"/>
  <c r="F21" i="1"/>
  <c r="G21" i="1" s="1"/>
  <c r="M20" i="1"/>
  <c r="N20" i="1" s="1"/>
  <c r="E20" i="1"/>
  <c r="D20" i="1"/>
  <c r="F20" i="1" s="1"/>
  <c r="G20" i="1" s="1"/>
  <c r="L19" i="1"/>
  <c r="K19" i="1"/>
  <c r="M19" i="1" s="1"/>
  <c r="N19" i="1" s="1"/>
  <c r="E19" i="1"/>
  <c r="D19" i="1"/>
  <c r="F19" i="1" s="1"/>
  <c r="G19" i="1" s="1"/>
  <c r="M18" i="1"/>
  <c r="N18" i="1" s="1"/>
  <c r="F18" i="1"/>
  <c r="G18" i="1" s="1"/>
  <c r="M17" i="1"/>
  <c r="N17" i="1" s="1"/>
  <c r="F17" i="1"/>
  <c r="G17" i="1" s="1"/>
  <c r="M16" i="1"/>
  <c r="N16" i="1" s="1"/>
  <c r="F16" i="1"/>
  <c r="G16" i="1" s="1"/>
  <c r="L15" i="1"/>
  <c r="K15" i="1"/>
  <c r="M15" i="1" s="1"/>
  <c r="N15" i="1" s="1"/>
  <c r="F15" i="1"/>
  <c r="G15" i="1" s="1"/>
  <c r="M14" i="1"/>
  <c r="N14" i="1" s="1"/>
  <c r="F14" i="1"/>
  <c r="G14" i="1" s="1"/>
  <c r="M13" i="1"/>
  <c r="N13" i="1" s="1"/>
  <c r="E13" i="1"/>
  <c r="D13" i="1"/>
  <c r="F13" i="1" s="1"/>
  <c r="G13" i="1" s="1"/>
  <c r="M12" i="1"/>
  <c r="N12" i="1" s="1"/>
  <c r="E12" i="1"/>
  <c r="D12" i="1"/>
  <c r="F12" i="1" s="1"/>
  <c r="G12" i="1" s="1"/>
  <c r="M11" i="1"/>
  <c r="N11" i="1" s="1"/>
  <c r="F11" i="1"/>
  <c r="G11" i="1" s="1"/>
  <c r="M10" i="1"/>
  <c r="N10" i="1" s="1"/>
  <c r="F10" i="1"/>
  <c r="G10" i="1" s="1"/>
  <c r="M9" i="1"/>
  <c r="N9" i="1" s="1"/>
  <c r="F9" i="1"/>
  <c r="G9" i="1" s="1"/>
  <c r="L8" i="1"/>
  <c r="K8" i="1"/>
  <c r="M8" i="1" s="1"/>
  <c r="N8" i="1" s="1"/>
  <c r="E8" i="1"/>
  <c r="D8" i="1"/>
  <c r="F8" i="1" s="1"/>
  <c r="G8" i="1" s="1"/>
  <c r="L7" i="1"/>
  <c r="K7" i="1"/>
  <c r="M7" i="1" s="1"/>
  <c r="N7" i="1" s="1"/>
  <c r="E7" i="1"/>
  <c r="D7" i="1"/>
  <c r="F7" i="1" s="1"/>
  <c r="G7" i="1" s="1"/>
  <c r="L6" i="1"/>
  <c r="K6" i="1"/>
  <c r="M6" i="1" s="1"/>
  <c r="N6" i="1" s="1"/>
  <c r="E6" i="1"/>
  <c r="D6" i="1"/>
  <c r="F6" i="1" s="1"/>
  <c r="G6" i="1" s="1"/>
</calcChain>
</file>

<file path=xl/sharedStrings.xml><?xml version="1.0" encoding="utf-8"?>
<sst xmlns="http://schemas.openxmlformats.org/spreadsheetml/2006/main" count="93" uniqueCount="86">
  <si>
    <t xml:space="preserve">  나.  세입.세출 총괄표</t>
    <phoneticPr fontId="4" type="noConversion"/>
  </si>
  <si>
    <t>세                출</t>
    <phoneticPr fontId="4" type="noConversion"/>
  </si>
  <si>
    <t>과                  목</t>
    <phoneticPr fontId="4" type="noConversion"/>
  </si>
  <si>
    <t>2020년3차추경
예산 (A)</t>
    <phoneticPr fontId="4" type="noConversion"/>
  </si>
  <si>
    <t>증감율(%)
(C/A*100)</t>
    <phoneticPr fontId="4" type="noConversion"/>
  </si>
  <si>
    <t>관</t>
    <phoneticPr fontId="4" type="noConversion"/>
  </si>
  <si>
    <t>목</t>
    <phoneticPr fontId="4" type="noConversion"/>
  </si>
  <si>
    <t>항</t>
    <phoneticPr fontId="4" type="noConversion"/>
  </si>
  <si>
    <t>입소자부담금수입</t>
    <phoneticPr fontId="4" type="noConversion"/>
  </si>
  <si>
    <t>사무비</t>
    <phoneticPr fontId="4" type="noConversion"/>
  </si>
  <si>
    <t>인건비</t>
    <phoneticPr fontId="4" type="noConversion"/>
  </si>
  <si>
    <t>제수당</t>
    <phoneticPr fontId="4" type="noConversion"/>
  </si>
  <si>
    <t>사업수입</t>
    <phoneticPr fontId="4" type="noConversion"/>
  </si>
  <si>
    <t>특화수익사업수입</t>
    <phoneticPr fontId="4" type="noConversion"/>
  </si>
  <si>
    <t>기관운영비</t>
    <phoneticPr fontId="4" type="noConversion"/>
  </si>
  <si>
    <t>운영비</t>
    <phoneticPr fontId="4" type="noConversion"/>
  </si>
  <si>
    <t>후원금수입</t>
    <phoneticPr fontId="4" type="noConversion"/>
  </si>
  <si>
    <t>기타운영비</t>
    <phoneticPr fontId="4" type="noConversion"/>
  </si>
  <si>
    <t>재산조성비</t>
    <phoneticPr fontId="4" type="noConversion"/>
  </si>
  <si>
    <t>비지정후원금</t>
    <phoneticPr fontId="4" type="noConversion"/>
  </si>
  <si>
    <t>시설비</t>
    <phoneticPr fontId="4" type="noConversion"/>
  </si>
  <si>
    <t>전입금</t>
    <phoneticPr fontId="4" type="noConversion"/>
  </si>
  <si>
    <t>사업비</t>
    <phoneticPr fontId="4" type="noConversion"/>
  </si>
  <si>
    <t>생계비</t>
    <phoneticPr fontId="4" type="noConversion"/>
  </si>
  <si>
    <t>이월금</t>
    <phoneticPr fontId="4" type="noConversion"/>
  </si>
  <si>
    <t>의료비</t>
    <phoneticPr fontId="4" type="noConversion"/>
  </si>
  <si>
    <t>친환경사업비</t>
    <phoneticPr fontId="4" type="noConversion"/>
  </si>
  <si>
    <t>잡수입</t>
    <phoneticPr fontId="4" type="noConversion"/>
  </si>
  <si>
    <t>불용품매각대금</t>
    <phoneticPr fontId="4" type="noConversion"/>
  </si>
  <si>
    <t>예비비및기타</t>
    <phoneticPr fontId="4" type="noConversion"/>
  </si>
  <si>
    <t>증감금액
(C=B-A)</t>
    <phoneticPr fontId="4" type="noConversion"/>
  </si>
  <si>
    <t>이월금</t>
    <phoneticPr fontId="4" type="noConversion"/>
  </si>
  <si>
    <t>잡지출</t>
    <phoneticPr fontId="4" type="noConversion"/>
  </si>
  <si>
    <t>기타예금이자수입(보조금)</t>
    <phoneticPr fontId="4" type="noConversion"/>
  </si>
  <si>
    <t>예비비</t>
    <phoneticPr fontId="4" type="noConversion"/>
  </si>
  <si>
    <t>증감율(%)
(C/A*100)</t>
    <phoneticPr fontId="4" type="noConversion"/>
  </si>
  <si>
    <t>2020년3차추경
예산 (A)</t>
    <phoneticPr fontId="4" type="noConversion"/>
  </si>
  <si>
    <t>관</t>
    <phoneticPr fontId="4" type="noConversion"/>
  </si>
  <si>
    <t>합             계</t>
    <phoneticPr fontId="4" type="noConversion"/>
  </si>
  <si>
    <t>입소비용수입</t>
    <phoneticPr fontId="4" type="noConversion"/>
  </si>
  <si>
    <t>급여</t>
    <phoneticPr fontId="4" type="noConversion"/>
  </si>
  <si>
    <t>사업수입</t>
    <phoneticPr fontId="4" type="noConversion"/>
  </si>
  <si>
    <t>업무추진비</t>
    <phoneticPr fontId="4" type="noConversion"/>
  </si>
  <si>
    <t>보조금수입</t>
    <phoneticPr fontId="4" type="noConversion"/>
  </si>
  <si>
    <t>제세공과금</t>
    <phoneticPr fontId="4" type="noConversion"/>
  </si>
  <si>
    <t>지정후원금</t>
    <phoneticPr fontId="4" type="noConversion"/>
  </si>
  <si>
    <t>전입금</t>
    <phoneticPr fontId="4" type="noConversion"/>
  </si>
  <si>
    <t>자산취득비</t>
    <phoneticPr fontId="4" type="noConversion"/>
  </si>
  <si>
    <t>법인전입금</t>
    <phoneticPr fontId="4" type="noConversion"/>
  </si>
  <si>
    <t>(단위 : 원)</t>
    <phoneticPr fontId="4" type="noConversion"/>
  </si>
  <si>
    <t>세                입</t>
    <phoneticPr fontId="4" type="noConversion"/>
  </si>
  <si>
    <t>2021년
예산 (B)</t>
    <phoneticPr fontId="4" type="noConversion"/>
  </si>
  <si>
    <t>증감금액
(C=B-A)</t>
    <phoneticPr fontId="4" type="noConversion"/>
  </si>
  <si>
    <t>2021년
예산 (B)</t>
    <phoneticPr fontId="4" type="noConversion"/>
  </si>
  <si>
    <t>항</t>
    <phoneticPr fontId="4" type="noConversion"/>
  </si>
  <si>
    <t>입소비용수입</t>
    <phoneticPr fontId="4" type="noConversion"/>
  </si>
  <si>
    <t>일용잡급</t>
    <phoneticPr fontId="4" type="noConversion"/>
  </si>
  <si>
    <t>퇴직금및퇴직적립금</t>
    <phoneticPr fontId="4" type="noConversion"/>
  </si>
  <si>
    <t>사회보험부담비용</t>
    <phoneticPr fontId="4" type="noConversion"/>
  </si>
  <si>
    <t>교육훈련작업수입</t>
    <phoneticPr fontId="4" type="noConversion"/>
  </si>
  <si>
    <t>기타후생경비</t>
    <phoneticPr fontId="4" type="noConversion"/>
  </si>
  <si>
    <t>자립장수익사업수입</t>
    <phoneticPr fontId="4" type="noConversion"/>
  </si>
  <si>
    <t>직책보조비</t>
    <phoneticPr fontId="4" type="noConversion"/>
  </si>
  <si>
    <t>회의비</t>
    <phoneticPr fontId="4" type="noConversion"/>
  </si>
  <si>
    <t>보조금수입</t>
    <phoneticPr fontId="4" type="noConversion"/>
  </si>
  <si>
    <t>여비</t>
    <phoneticPr fontId="4" type="noConversion"/>
  </si>
  <si>
    <t>시군구보조금</t>
    <phoneticPr fontId="4" type="noConversion"/>
  </si>
  <si>
    <t>수용비및수수료</t>
    <phoneticPr fontId="4" type="noConversion"/>
  </si>
  <si>
    <t>시도보조금</t>
    <phoneticPr fontId="4" type="noConversion"/>
  </si>
  <si>
    <t>공공요금</t>
    <phoneticPr fontId="4" type="noConversion"/>
  </si>
  <si>
    <t>기타보조금</t>
    <phoneticPr fontId="4" type="noConversion"/>
  </si>
  <si>
    <t>차량비</t>
    <phoneticPr fontId="4" type="noConversion"/>
  </si>
  <si>
    <t>시설장비유지비</t>
    <phoneticPr fontId="4" type="noConversion"/>
  </si>
  <si>
    <t>사업비</t>
    <phoneticPr fontId="4" type="noConversion"/>
  </si>
  <si>
    <t>운영비</t>
    <phoneticPr fontId="4" type="noConversion"/>
  </si>
  <si>
    <t>수용기관경비</t>
    <phoneticPr fontId="4" type="noConversion"/>
  </si>
  <si>
    <t>전년도이월금(자부담)</t>
    <phoneticPr fontId="4" type="noConversion"/>
  </si>
  <si>
    <t>특별급식비</t>
    <phoneticPr fontId="4" type="noConversion"/>
  </si>
  <si>
    <t>전년도이월금(후원금)</t>
    <phoneticPr fontId="4" type="noConversion"/>
  </si>
  <si>
    <t>사회심리재활사업비</t>
    <phoneticPr fontId="4" type="noConversion"/>
  </si>
  <si>
    <t>잡지출</t>
    <phoneticPr fontId="4" type="noConversion"/>
  </si>
  <si>
    <t>예비비및기타</t>
    <phoneticPr fontId="4" type="noConversion"/>
  </si>
  <si>
    <t>기타예금이자수입(자부담)</t>
    <phoneticPr fontId="4" type="noConversion"/>
  </si>
  <si>
    <t>기타예금이자수입(후원금)</t>
    <phoneticPr fontId="4" type="noConversion"/>
  </si>
  <si>
    <t>기타잡수입</t>
    <phoneticPr fontId="4" type="noConversion"/>
  </si>
  <si>
    <t>반환금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</si>
</sst>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0.0%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name val="HY그래픽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HY그래픽"/>
      <family val="1"/>
      <charset val="129"/>
    </font>
    <font>
      <sz val="12"/>
      <name val="HY그래픽"/>
      <family val="1"/>
      <charset val="129"/>
    </font>
    <font>
      <sz val="11"/>
      <name val="HY그래픽"/>
      <family val="1"/>
      <charset val="129"/>
    </font>
    <font>
      <sz val="10"/>
      <name val="HY그래픽"/>
      <family val="1"/>
      <charset val="129"/>
    </font>
    <font>
      <b/>
      <sz val="10"/>
      <name val="HY그래픽"/>
      <family val="1"/>
      <charset val="129"/>
    </font>
    <font>
      <b/>
      <sz val="7"/>
      <name val="HY그래픽"/>
      <family val="1"/>
      <charset val="129"/>
    </font>
    <font>
      <sz val="7"/>
      <name val="HY그래픽"/>
      <family val="1"/>
      <charset val="129"/>
    </font>
    <font>
      <sz val="6"/>
      <name val="HY그래픽"/>
      <family val="1"/>
      <charset val="129"/>
    </font>
    <font>
      <sz val="7"/>
      <color indexed="10"/>
      <name val="HY그래픽"/>
      <family val="1"/>
      <charset val="129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41" fontId="2" fillId="0" borderId="0" xfId="1" applyFont="1" applyBorder="1" applyAlignment="1">
      <alignment horizontal="center" vertical="center"/>
    </xf>
    <xf numFmtId="41" fontId="2" fillId="0" borderId="1" xfId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1" fontId="2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176" fontId="10" fillId="0" borderId="20" xfId="1" applyNumberFormat="1" applyFont="1" applyBorder="1" applyAlignment="1">
      <alignment horizontal="right" vertical="center" shrinkToFit="1"/>
    </xf>
    <xf numFmtId="177" fontId="10" fillId="0" borderId="21" xfId="1" applyNumberFormat="1" applyFont="1" applyBorder="1" applyAlignment="1">
      <alignment horizontal="right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10" fillId="0" borderId="20" xfId="1" applyNumberFormat="1" applyFont="1" applyBorder="1" applyAlignment="1">
      <alignment vertical="center" shrinkToFit="1"/>
    </xf>
    <xf numFmtId="177" fontId="10" fillId="0" borderId="23" xfId="1" applyNumberFormat="1" applyFont="1" applyBorder="1" applyAlignment="1">
      <alignment horizontal="right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76" fontId="11" fillId="0" borderId="25" xfId="1" applyNumberFormat="1" applyFont="1" applyFill="1" applyBorder="1" applyAlignment="1">
      <alignment horizontal="right" vertical="center" shrinkToFit="1"/>
    </xf>
    <xf numFmtId="176" fontId="10" fillId="0" borderId="26" xfId="1" applyNumberFormat="1" applyFont="1" applyBorder="1" applyAlignment="1">
      <alignment horizontal="right" vertical="center" shrinkToFit="1"/>
    </xf>
    <xf numFmtId="177" fontId="10" fillId="0" borderId="27" xfId="1" applyNumberFormat="1" applyFont="1" applyBorder="1" applyAlignment="1">
      <alignment horizontal="right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176" fontId="11" fillId="0" borderId="25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Border="1" applyAlignment="1">
      <alignment vertical="center" shrinkToFit="1"/>
    </xf>
    <xf numFmtId="176" fontId="10" fillId="0" borderId="25" xfId="1" applyNumberFormat="1" applyFont="1" applyBorder="1" applyAlignment="1">
      <alignment horizontal="right" vertical="center" shrinkToFit="1"/>
    </xf>
    <xf numFmtId="177" fontId="10" fillId="0" borderId="29" xfId="1" applyNumberFormat="1" applyFont="1" applyBorder="1" applyAlignment="1">
      <alignment horizontal="right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176" fontId="11" fillId="0" borderId="31" xfId="1" applyNumberFormat="1" applyFont="1" applyFill="1" applyBorder="1" applyAlignment="1">
      <alignment horizontal="right" vertical="center" shrinkToFit="1"/>
    </xf>
    <xf numFmtId="176" fontId="10" fillId="0" borderId="31" xfId="1" applyNumberFormat="1" applyFont="1" applyBorder="1" applyAlignment="1">
      <alignment horizontal="right" vertical="center" shrinkToFit="1"/>
    </xf>
    <xf numFmtId="177" fontId="10" fillId="0" borderId="32" xfId="1" applyNumberFormat="1" applyFont="1" applyBorder="1" applyAlignment="1">
      <alignment horizontal="right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176" fontId="11" fillId="0" borderId="31" xfId="1" applyNumberFormat="1" applyFont="1" applyFill="1" applyBorder="1" applyAlignment="1">
      <alignment vertical="center" shrinkToFit="1"/>
    </xf>
    <xf numFmtId="176" fontId="11" fillId="0" borderId="34" xfId="1" applyNumberFormat="1" applyFont="1" applyFill="1" applyBorder="1" applyAlignment="1">
      <alignment vertical="center" shrinkToFit="1"/>
    </xf>
    <xf numFmtId="177" fontId="10" fillId="0" borderId="35" xfId="1" applyNumberFormat="1" applyFont="1" applyBorder="1" applyAlignment="1">
      <alignment horizontal="right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176" fontId="11" fillId="0" borderId="31" xfId="1" applyNumberFormat="1" applyFont="1" applyBorder="1" applyAlignment="1">
      <alignment horizontal="right" vertical="center" shrinkToFit="1"/>
    </xf>
    <xf numFmtId="0" fontId="11" fillId="0" borderId="33" xfId="0" applyFont="1" applyBorder="1" applyAlignment="1">
      <alignment horizontal="center" vertical="center" shrinkToFit="1"/>
    </xf>
    <xf numFmtId="176" fontId="11" fillId="0" borderId="31" xfId="1" applyNumberFormat="1" applyFont="1" applyBorder="1" applyAlignment="1">
      <alignment vertical="center" shrinkToFi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horizontal="right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176" fontId="11" fillId="0" borderId="36" xfId="0" applyNumberFormat="1" applyFont="1" applyFill="1" applyBorder="1" applyAlignment="1">
      <alignment horizontal="right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 shrinkToFit="1"/>
    </xf>
    <xf numFmtId="176" fontId="11" fillId="0" borderId="36" xfId="0" applyNumberFormat="1" applyFont="1" applyFill="1" applyBorder="1" applyAlignment="1">
      <alignment vertical="center" shrinkToFit="1"/>
    </xf>
    <xf numFmtId="0" fontId="12" fillId="0" borderId="31" xfId="0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vertical="center" shrinkToFit="1"/>
    </xf>
    <xf numFmtId="3" fontId="11" fillId="0" borderId="31" xfId="0" applyNumberFormat="1" applyFont="1" applyFill="1" applyBorder="1" applyAlignment="1">
      <alignment vertical="center"/>
    </xf>
    <xf numFmtId="41" fontId="11" fillId="0" borderId="31" xfId="1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176" fontId="11" fillId="0" borderId="38" xfId="0" applyNumberFormat="1" applyFont="1" applyFill="1" applyBorder="1" applyAlignment="1">
      <alignment horizontal="right" vertical="center" shrinkToFit="1"/>
    </xf>
    <xf numFmtId="176" fontId="10" fillId="0" borderId="38" xfId="1" applyNumberFormat="1" applyFont="1" applyBorder="1" applyAlignment="1">
      <alignment horizontal="right" vertical="center" shrinkToFit="1"/>
    </xf>
    <xf numFmtId="177" fontId="10" fillId="0" borderId="39" xfId="1" applyNumberFormat="1" applyFont="1" applyBorder="1" applyAlignment="1">
      <alignment horizontal="right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176" fontId="11" fillId="0" borderId="38" xfId="0" applyNumberFormat="1" applyFont="1" applyFill="1" applyBorder="1" applyAlignment="1">
      <alignment vertical="center" shrinkToFit="1"/>
    </xf>
    <xf numFmtId="177" fontId="10" fillId="0" borderId="41" xfId="1" applyNumberFormat="1" applyFont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0953750" y="456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0953750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10953750" y="456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 flipH="1" flipV="1">
          <a:off x="10953750" y="456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10953750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W11" sqref="W11"/>
    </sheetView>
  </sheetViews>
  <sheetFormatPr defaultRowHeight="16.5"/>
  <cols>
    <col min="1" max="1" width="9.125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49</v>
      </c>
      <c r="N2" s="3"/>
    </row>
    <row r="3" spans="1:14">
      <c r="A3" s="4" t="s">
        <v>50</v>
      </c>
      <c r="B3" s="5"/>
      <c r="C3" s="5"/>
      <c r="D3" s="5"/>
      <c r="E3" s="5"/>
      <c r="F3" s="5"/>
      <c r="G3" s="6"/>
      <c r="H3" s="7" t="s">
        <v>1</v>
      </c>
      <c r="I3" s="5"/>
      <c r="J3" s="5"/>
      <c r="K3" s="5"/>
      <c r="L3" s="5"/>
      <c r="M3" s="8"/>
      <c r="N3" s="9"/>
    </row>
    <row r="4" spans="1:14">
      <c r="A4" s="10" t="s">
        <v>2</v>
      </c>
      <c r="B4" s="11"/>
      <c r="C4" s="11"/>
      <c r="D4" s="12" t="s">
        <v>36</v>
      </c>
      <c r="E4" s="12" t="s">
        <v>51</v>
      </c>
      <c r="F4" s="12" t="s">
        <v>52</v>
      </c>
      <c r="G4" s="13" t="s">
        <v>35</v>
      </c>
      <c r="H4" s="14" t="s">
        <v>2</v>
      </c>
      <c r="I4" s="11"/>
      <c r="J4" s="11"/>
      <c r="K4" s="12" t="s">
        <v>3</v>
      </c>
      <c r="L4" s="12" t="s">
        <v>53</v>
      </c>
      <c r="M4" s="12" t="s">
        <v>30</v>
      </c>
      <c r="N4" s="15" t="s">
        <v>4</v>
      </c>
    </row>
    <row r="5" spans="1:14" ht="17.25" thickBot="1">
      <c r="A5" s="16" t="s">
        <v>5</v>
      </c>
      <c r="B5" s="17" t="s">
        <v>7</v>
      </c>
      <c r="C5" s="17" t="s">
        <v>6</v>
      </c>
      <c r="D5" s="18"/>
      <c r="E5" s="18"/>
      <c r="F5" s="18"/>
      <c r="G5" s="19"/>
      <c r="H5" s="20" t="s">
        <v>37</v>
      </c>
      <c r="I5" s="17" t="s">
        <v>54</v>
      </c>
      <c r="J5" s="21" t="s">
        <v>6</v>
      </c>
      <c r="K5" s="18"/>
      <c r="L5" s="18"/>
      <c r="M5" s="18"/>
      <c r="N5" s="22"/>
    </row>
    <row r="6" spans="1:14" ht="18" thickTop="1" thickBot="1">
      <c r="A6" s="23" t="s">
        <v>38</v>
      </c>
      <c r="B6" s="24"/>
      <c r="C6" s="24"/>
      <c r="D6" s="25">
        <f>D7+D12+D19+D25+D29+D34+D40</f>
        <v>91652634</v>
      </c>
      <c r="E6" s="25">
        <f>E7+E12+E19+E25+E29+E34+E40</f>
        <v>100973500</v>
      </c>
      <c r="F6" s="25">
        <f t="shared" ref="F6:F46" si="0">E6-D6</f>
        <v>9320866</v>
      </c>
      <c r="G6" s="26">
        <f>F6/D6</f>
        <v>0.10169774280573322</v>
      </c>
      <c r="H6" s="27" t="s">
        <v>38</v>
      </c>
      <c r="I6" s="28"/>
      <c r="J6" s="28"/>
      <c r="K6" s="29">
        <f>K7+K26+K31+K40+K43</f>
        <v>91652634</v>
      </c>
      <c r="L6" s="29">
        <f>SUM(L7+L26+L31+L40+L43)</f>
        <v>100973500</v>
      </c>
      <c r="M6" s="25">
        <f>L6-K6</f>
        <v>9320866</v>
      </c>
      <c r="N6" s="30">
        <f>M6/K6</f>
        <v>0.10169774280573322</v>
      </c>
    </row>
    <row r="7" spans="1:14" ht="17.25" thickTop="1">
      <c r="A7" s="31" t="s">
        <v>8</v>
      </c>
      <c r="B7" s="32"/>
      <c r="C7" s="33"/>
      <c r="D7" s="34">
        <f>D8</f>
        <v>14350000</v>
      </c>
      <c r="E7" s="34">
        <f>E8</f>
        <v>19200000</v>
      </c>
      <c r="F7" s="35">
        <f t="shared" si="0"/>
        <v>4850000</v>
      </c>
      <c r="G7" s="36">
        <f t="shared" ref="G7:G43" si="1">F7/D7</f>
        <v>0.33797909407665505</v>
      </c>
      <c r="H7" s="37" t="s">
        <v>9</v>
      </c>
      <c r="I7" s="32"/>
      <c r="J7" s="32"/>
      <c r="K7" s="38">
        <f>K8+K15+K19</f>
        <v>75311104</v>
      </c>
      <c r="L7" s="39">
        <f>SUM(L8+L15+L19)</f>
        <v>80209180</v>
      </c>
      <c r="M7" s="40">
        <f t="shared" ref="M7:M46" si="2">L7-K7</f>
        <v>4898076</v>
      </c>
      <c r="N7" s="41">
        <f t="shared" ref="N7:N46" si="3">M7/K7</f>
        <v>6.5037899324912302E-2</v>
      </c>
    </row>
    <row r="8" spans="1:14">
      <c r="A8" s="42"/>
      <c r="B8" s="43" t="s">
        <v>55</v>
      </c>
      <c r="C8" s="43"/>
      <c r="D8" s="44">
        <f>D9</f>
        <v>14350000</v>
      </c>
      <c r="E8" s="44">
        <f>E9</f>
        <v>19200000</v>
      </c>
      <c r="F8" s="45">
        <f t="shared" si="0"/>
        <v>4850000</v>
      </c>
      <c r="G8" s="46">
        <f t="shared" si="1"/>
        <v>0.33797909407665505</v>
      </c>
      <c r="H8" s="47"/>
      <c r="I8" s="43" t="s">
        <v>10</v>
      </c>
      <c r="J8" s="43"/>
      <c r="K8" s="48">
        <f>SUM(K9:K14)</f>
        <v>61763880</v>
      </c>
      <c r="L8" s="49">
        <f>SUM(L9:L14)</f>
        <v>63959180</v>
      </c>
      <c r="M8" s="45">
        <f t="shared" si="2"/>
        <v>2195300</v>
      </c>
      <c r="N8" s="50">
        <f t="shared" si="3"/>
        <v>3.5543427647356352E-2</v>
      </c>
    </row>
    <row r="9" spans="1:14">
      <c r="A9" s="51"/>
      <c r="B9" s="52"/>
      <c r="C9" s="52" t="s">
        <v>39</v>
      </c>
      <c r="D9" s="53">
        <v>14350000</v>
      </c>
      <c r="E9" s="53">
        <v>19200000</v>
      </c>
      <c r="F9" s="45">
        <f t="shared" si="0"/>
        <v>4850000</v>
      </c>
      <c r="G9" s="46">
        <f t="shared" si="1"/>
        <v>0.33797909407665505</v>
      </c>
      <c r="H9" s="54"/>
      <c r="I9" s="52"/>
      <c r="J9" s="52" t="s">
        <v>40</v>
      </c>
      <c r="K9" s="55">
        <v>43344000</v>
      </c>
      <c r="L9" s="55">
        <v>45744360</v>
      </c>
      <c r="M9" s="45">
        <f t="shared" si="2"/>
        <v>2400360</v>
      </c>
      <c r="N9" s="50">
        <f t="shared" si="3"/>
        <v>5.5379291251384272E-2</v>
      </c>
    </row>
    <row r="10" spans="1:14">
      <c r="A10" s="51"/>
      <c r="B10" s="52"/>
      <c r="C10" s="52"/>
      <c r="D10" s="53">
        <v>0</v>
      </c>
      <c r="E10" s="44">
        <v>0</v>
      </c>
      <c r="F10" s="45">
        <f t="shared" si="0"/>
        <v>0</v>
      </c>
      <c r="G10" s="46" t="e">
        <f t="shared" si="1"/>
        <v>#DIV/0!</v>
      </c>
      <c r="H10" s="54"/>
      <c r="I10" s="52"/>
      <c r="J10" s="52" t="s">
        <v>11</v>
      </c>
      <c r="K10" s="48">
        <v>10735920</v>
      </c>
      <c r="L10" s="55">
        <v>11140580</v>
      </c>
      <c r="M10" s="45">
        <f t="shared" si="2"/>
        <v>404660</v>
      </c>
      <c r="N10" s="50">
        <f t="shared" si="3"/>
        <v>3.7692158659900596E-2</v>
      </c>
    </row>
    <row r="11" spans="1:14">
      <c r="A11" s="56"/>
      <c r="B11" s="57"/>
      <c r="C11" s="57"/>
      <c r="D11" s="58">
        <v>0</v>
      </c>
      <c r="E11" s="58">
        <v>0</v>
      </c>
      <c r="F11" s="45">
        <f t="shared" si="0"/>
        <v>0</v>
      </c>
      <c r="G11" s="46" t="e">
        <f t="shared" si="1"/>
        <v>#DIV/0!</v>
      </c>
      <c r="H11" s="47"/>
      <c r="I11" s="43"/>
      <c r="J11" s="43" t="s">
        <v>56</v>
      </c>
      <c r="K11" s="48">
        <v>1000000</v>
      </c>
      <c r="L11" s="48">
        <v>0</v>
      </c>
      <c r="M11" s="45">
        <f t="shared" si="2"/>
        <v>-1000000</v>
      </c>
      <c r="N11" s="50">
        <f t="shared" si="3"/>
        <v>-1</v>
      </c>
    </row>
    <row r="12" spans="1:14">
      <c r="A12" s="42" t="s">
        <v>12</v>
      </c>
      <c r="B12" s="43"/>
      <c r="C12" s="43"/>
      <c r="D12" s="59">
        <f>D13</f>
        <v>0</v>
      </c>
      <c r="E12" s="59">
        <f>E13</f>
        <v>0</v>
      </c>
      <c r="F12" s="45">
        <f t="shared" si="0"/>
        <v>0</v>
      </c>
      <c r="G12" s="46" t="e">
        <f t="shared" si="1"/>
        <v>#DIV/0!</v>
      </c>
      <c r="H12" s="47"/>
      <c r="I12" s="43"/>
      <c r="J12" s="43" t="s">
        <v>57</v>
      </c>
      <c r="K12" s="48">
        <v>4511640</v>
      </c>
      <c r="L12" s="48">
        <v>4740320</v>
      </c>
      <c r="M12" s="45">
        <f t="shared" si="2"/>
        <v>228680</v>
      </c>
      <c r="N12" s="50">
        <f t="shared" si="3"/>
        <v>5.0686668262538676E-2</v>
      </c>
    </row>
    <row r="13" spans="1:14">
      <c r="A13" s="42"/>
      <c r="B13" s="43" t="s">
        <v>41</v>
      </c>
      <c r="C13" s="43"/>
      <c r="D13" s="59">
        <f>SUM(D14:D16)</f>
        <v>0</v>
      </c>
      <c r="E13" s="59">
        <f>SUM(E14:E16)</f>
        <v>0</v>
      </c>
      <c r="F13" s="45">
        <f t="shared" si="0"/>
        <v>0</v>
      </c>
      <c r="G13" s="46" t="e">
        <f>F13/D13</f>
        <v>#DIV/0!</v>
      </c>
      <c r="H13" s="47"/>
      <c r="I13" s="43"/>
      <c r="J13" s="43" t="s">
        <v>58</v>
      </c>
      <c r="K13" s="48">
        <v>2122320</v>
      </c>
      <c r="L13" s="48">
        <v>2233920</v>
      </c>
      <c r="M13" s="45">
        <f t="shared" si="2"/>
        <v>111600</v>
      </c>
      <c r="N13" s="50">
        <f t="shared" si="3"/>
        <v>5.2583964717855931E-2</v>
      </c>
    </row>
    <row r="14" spans="1:14">
      <c r="A14" s="42"/>
      <c r="B14" s="43"/>
      <c r="C14" s="60" t="s">
        <v>59</v>
      </c>
      <c r="D14" s="59">
        <v>0</v>
      </c>
      <c r="E14" s="59">
        <v>0</v>
      </c>
      <c r="F14" s="45">
        <f t="shared" si="0"/>
        <v>0</v>
      </c>
      <c r="G14" s="46" t="e">
        <f t="shared" si="1"/>
        <v>#DIV/0!</v>
      </c>
      <c r="H14" s="47"/>
      <c r="I14" s="43"/>
      <c r="J14" s="43" t="s">
        <v>60</v>
      </c>
      <c r="K14" s="48">
        <v>50000</v>
      </c>
      <c r="L14" s="48">
        <v>100000</v>
      </c>
      <c r="M14" s="45">
        <f t="shared" si="2"/>
        <v>50000</v>
      </c>
      <c r="N14" s="50">
        <f t="shared" si="3"/>
        <v>1</v>
      </c>
    </row>
    <row r="15" spans="1:14">
      <c r="A15" s="42"/>
      <c r="B15" s="43"/>
      <c r="C15" s="60" t="s">
        <v>61</v>
      </c>
      <c r="D15" s="59">
        <v>0</v>
      </c>
      <c r="E15" s="59">
        <v>0</v>
      </c>
      <c r="F15" s="45">
        <f t="shared" si="0"/>
        <v>0</v>
      </c>
      <c r="G15" s="46" t="e">
        <f t="shared" si="1"/>
        <v>#DIV/0!</v>
      </c>
      <c r="H15" s="47"/>
      <c r="I15" s="43" t="s">
        <v>42</v>
      </c>
      <c r="J15" s="43"/>
      <c r="K15" s="59">
        <f>SUM(K16:K18)</f>
        <v>450000</v>
      </c>
      <c r="L15" s="61">
        <f>SUM(L16:L18)</f>
        <v>2100000</v>
      </c>
      <c r="M15" s="45">
        <f t="shared" si="2"/>
        <v>1650000</v>
      </c>
      <c r="N15" s="50">
        <f t="shared" si="3"/>
        <v>3.6666666666666665</v>
      </c>
    </row>
    <row r="16" spans="1:14">
      <c r="A16" s="42"/>
      <c r="B16" s="43"/>
      <c r="C16" s="43" t="s">
        <v>13</v>
      </c>
      <c r="D16" s="59">
        <v>0</v>
      </c>
      <c r="E16" s="59">
        <v>0</v>
      </c>
      <c r="F16" s="45">
        <f t="shared" si="0"/>
        <v>0</v>
      </c>
      <c r="G16" s="46" t="e">
        <f t="shared" si="1"/>
        <v>#DIV/0!</v>
      </c>
      <c r="H16" s="47"/>
      <c r="I16" s="62"/>
      <c r="J16" s="43" t="s">
        <v>14</v>
      </c>
      <c r="K16" s="59">
        <v>0</v>
      </c>
      <c r="L16" s="59">
        <v>250000</v>
      </c>
      <c r="M16" s="45">
        <f t="shared" si="2"/>
        <v>250000</v>
      </c>
      <c r="N16" s="50" t="e">
        <f t="shared" si="3"/>
        <v>#DIV/0!</v>
      </c>
    </row>
    <row r="17" spans="1:14">
      <c r="A17" s="42"/>
      <c r="B17" s="43"/>
      <c r="C17" s="57"/>
      <c r="D17" s="63">
        <v>0</v>
      </c>
      <c r="E17" s="63">
        <v>0</v>
      </c>
      <c r="F17" s="45">
        <f t="shared" si="0"/>
        <v>0</v>
      </c>
      <c r="G17" s="46" t="e">
        <f t="shared" si="1"/>
        <v>#DIV/0!</v>
      </c>
      <c r="H17" s="47"/>
      <c r="I17" s="62"/>
      <c r="J17" s="43" t="s">
        <v>62</v>
      </c>
      <c r="K17" s="59">
        <v>450000</v>
      </c>
      <c r="L17" s="59">
        <v>1800000</v>
      </c>
      <c r="M17" s="45">
        <f t="shared" si="2"/>
        <v>1350000</v>
      </c>
      <c r="N17" s="50">
        <f t="shared" si="3"/>
        <v>3</v>
      </c>
    </row>
    <row r="18" spans="1:14">
      <c r="A18" s="42"/>
      <c r="B18" s="43"/>
      <c r="C18" s="64"/>
      <c r="D18" s="59">
        <v>0</v>
      </c>
      <c r="E18" s="59">
        <v>0</v>
      </c>
      <c r="F18" s="45">
        <f t="shared" si="0"/>
        <v>0</v>
      </c>
      <c r="G18" s="46" t="e">
        <f t="shared" si="1"/>
        <v>#DIV/0!</v>
      </c>
      <c r="H18" s="47"/>
      <c r="I18" s="62"/>
      <c r="J18" s="43" t="s">
        <v>63</v>
      </c>
      <c r="K18" s="59">
        <v>0</v>
      </c>
      <c r="L18" s="59">
        <v>50000</v>
      </c>
      <c r="M18" s="45">
        <f t="shared" si="2"/>
        <v>50000</v>
      </c>
      <c r="N18" s="50" t="e">
        <f t="shared" si="3"/>
        <v>#DIV/0!</v>
      </c>
    </row>
    <row r="19" spans="1:14">
      <c r="A19" s="65" t="s">
        <v>64</v>
      </c>
      <c r="B19" s="57"/>
      <c r="C19" s="57"/>
      <c r="D19" s="66">
        <f>D20</f>
        <v>68714880</v>
      </c>
      <c r="E19" s="66">
        <f>E20</f>
        <v>73277500</v>
      </c>
      <c r="F19" s="45">
        <f t="shared" si="0"/>
        <v>4562620</v>
      </c>
      <c r="G19" s="46">
        <f t="shared" si="1"/>
        <v>6.6399300995650432E-2</v>
      </c>
      <c r="H19" s="47"/>
      <c r="I19" s="43" t="s">
        <v>15</v>
      </c>
      <c r="J19" s="43"/>
      <c r="K19" s="67">
        <f>SUM(K20:K25)</f>
        <v>13097224</v>
      </c>
      <c r="L19" s="68">
        <f>SUM(L20:L25)</f>
        <v>14150000</v>
      </c>
      <c r="M19" s="45">
        <f t="shared" si="2"/>
        <v>1052776</v>
      </c>
      <c r="N19" s="50">
        <f t="shared" si="3"/>
        <v>8.0381613691573109E-2</v>
      </c>
    </row>
    <row r="20" spans="1:14">
      <c r="A20" s="56"/>
      <c r="B20" s="69" t="s">
        <v>43</v>
      </c>
      <c r="C20" s="57"/>
      <c r="D20" s="66">
        <f>SUM(D21:D23)</f>
        <v>68714880</v>
      </c>
      <c r="E20" s="66">
        <f>SUM(E21:E23)</f>
        <v>73277500</v>
      </c>
      <c r="F20" s="45">
        <f t="shared" si="0"/>
        <v>4562620</v>
      </c>
      <c r="G20" s="46">
        <f t="shared" si="1"/>
        <v>6.6399300995650432E-2</v>
      </c>
      <c r="H20" s="47"/>
      <c r="I20" s="43"/>
      <c r="J20" s="43" t="s">
        <v>65</v>
      </c>
      <c r="K20" s="67">
        <v>0</v>
      </c>
      <c r="L20" s="70">
        <v>50000</v>
      </c>
      <c r="M20" s="45">
        <f t="shared" si="2"/>
        <v>50000</v>
      </c>
      <c r="N20" s="50" t="e">
        <f t="shared" si="3"/>
        <v>#DIV/0!</v>
      </c>
    </row>
    <row r="21" spans="1:14">
      <c r="A21" s="42"/>
      <c r="B21" s="43"/>
      <c r="C21" s="43" t="s">
        <v>66</v>
      </c>
      <c r="D21" s="44">
        <v>68714880</v>
      </c>
      <c r="E21" s="44">
        <v>73277500</v>
      </c>
      <c r="F21" s="45">
        <f t="shared" si="0"/>
        <v>4562620</v>
      </c>
      <c r="G21" s="46">
        <f t="shared" si="1"/>
        <v>6.6399300995650432E-2</v>
      </c>
      <c r="H21" s="47"/>
      <c r="I21" s="62"/>
      <c r="J21" s="43" t="s">
        <v>67</v>
      </c>
      <c r="K21" s="67">
        <v>954000</v>
      </c>
      <c r="L21" s="70">
        <v>1900000</v>
      </c>
      <c r="M21" s="45">
        <f t="shared" si="2"/>
        <v>946000</v>
      </c>
      <c r="N21" s="50">
        <f t="shared" si="3"/>
        <v>0.99161425576519913</v>
      </c>
    </row>
    <row r="22" spans="1:14">
      <c r="A22" s="42"/>
      <c r="B22" s="43"/>
      <c r="C22" s="43" t="s">
        <v>68</v>
      </c>
      <c r="D22" s="44">
        <v>0</v>
      </c>
      <c r="E22" s="44">
        <v>0</v>
      </c>
      <c r="F22" s="45">
        <f t="shared" si="0"/>
        <v>0</v>
      </c>
      <c r="G22" s="46" t="e">
        <f t="shared" si="1"/>
        <v>#DIV/0!</v>
      </c>
      <c r="H22" s="47"/>
      <c r="I22" s="62"/>
      <c r="J22" s="43" t="s">
        <v>69</v>
      </c>
      <c r="K22" s="67">
        <v>4247000</v>
      </c>
      <c r="L22" s="67">
        <v>4000000</v>
      </c>
      <c r="M22" s="45">
        <f t="shared" si="2"/>
        <v>-247000</v>
      </c>
      <c r="N22" s="50">
        <f t="shared" si="3"/>
        <v>-5.8158700259006359E-2</v>
      </c>
    </row>
    <row r="23" spans="1:14">
      <c r="A23" s="42"/>
      <c r="B23" s="43"/>
      <c r="C23" s="43" t="s">
        <v>70</v>
      </c>
      <c r="D23" s="71">
        <v>0</v>
      </c>
      <c r="E23" s="72">
        <v>0</v>
      </c>
      <c r="F23" s="45">
        <f t="shared" si="0"/>
        <v>0</v>
      </c>
      <c r="G23" s="46" t="e">
        <f t="shared" si="1"/>
        <v>#DIV/0!</v>
      </c>
      <c r="H23" s="47"/>
      <c r="I23" s="62"/>
      <c r="J23" s="43" t="s">
        <v>44</v>
      </c>
      <c r="K23" s="67">
        <v>1400000</v>
      </c>
      <c r="L23" s="67">
        <v>1400000</v>
      </c>
      <c r="M23" s="45">
        <f t="shared" si="2"/>
        <v>0</v>
      </c>
      <c r="N23" s="50">
        <f t="shared" si="3"/>
        <v>0</v>
      </c>
    </row>
    <row r="24" spans="1:14">
      <c r="A24" s="56"/>
      <c r="B24" s="57"/>
      <c r="C24" s="43"/>
      <c r="D24" s="71">
        <v>0</v>
      </c>
      <c r="E24" s="72">
        <v>0</v>
      </c>
      <c r="F24" s="45">
        <f t="shared" si="0"/>
        <v>0</v>
      </c>
      <c r="G24" s="46" t="e">
        <f t="shared" si="1"/>
        <v>#DIV/0!</v>
      </c>
      <c r="H24" s="47"/>
      <c r="I24" s="62"/>
      <c r="J24" s="43" t="s">
        <v>71</v>
      </c>
      <c r="K24" s="67">
        <v>4096224</v>
      </c>
      <c r="L24" s="67">
        <v>4400000</v>
      </c>
      <c r="M24" s="45">
        <f t="shared" si="2"/>
        <v>303776</v>
      </c>
      <c r="N24" s="50">
        <f t="shared" si="3"/>
        <v>7.416000687462404E-2</v>
      </c>
    </row>
    <row r="25" spans="1:14">
      <c r="A25" s="65" t="s">
        <v>16</v>
      </c>
      <c r="B25" s="57"/>
      <c r="C25" s="43"/>
      <c r="D25" s="59">
        <f>D26</f>
        <v>1000000</v>
      </c>
      <c r="E25" s="59">
        <f>E26</f>
        <v>1000000</v>
      </c>
      <c r="F25" s="45">
        <f t="shared" si="0"/>
        <v>0</v>
      </c>
      <c r="G25" s="46">
        <f t="shared" si="1"/>
        <v>0</v>
      </c>
      <c r="H25" s="47"/>
      <c r="I25" s="62"/>
      <c r="J25" s="43" t="s">
        <v>17</v>
      </c>
      <c r="K25" s="67">
        <v>2400000</v>
      </c>
      <c r="L25" s="67">
        <v>2400000</v>
      </c>
      <c r="M25" s="45">
        <f t="shared" si="2"/>
        <v>0</v>
      </c>
      <c r="N25" s="50">
        <f t="shared" si="3"/>
        <v>0</v>
      </c>
    </row>
    <row r="26" spans="1:14">
      <c r="A26" s="56"/>
      <c r="B26" s="69" t="s">
        <v>16</v>
      </c>
      <c r="C26" s="57"/>
      <c r="D26" s="72">
        <f>SUM(D27:D28)</f>
        <v>1000000</v>
      </c>
      <c r="E26" s="72">
        <f>SUM(E27:E28)</f>
        <v>1000000</v>
      </c>
      <c r="F26" s="45">
        <f t="shared" si="0"/>
        <v>0</v>
      </c>
      <c r="G26" s="46">
        <f t="shared" si="1"/>
        <v>0</v>
      </c>
      <c r="H26" s="47" t="s">
        <v>18</v>
      </c>
      <c r="I26" s="62"/>
      <c r="J26" s="43"/>
      <c r="K26" s="67">
        <f>SUM(K27)</f>
        <v>1080000</v>
      </c>
      <c r="L26" s="68">
        <f>SUM(L28:L30)</f>
        <v>2400000</v>
      </c>
      <c r="M26" s="45">
        <f t="shared" si="2"/>
        <v>1320000</v>
      </c>
      <c r="N26" s="50">
        <f t="shared" si="3"/>
        <v>1.2222222222222223</v>
      </c>
    </row>
    <row r="27" spans="1:14">
      <c r="A27" s="42"/>
      <c r="B27" s="43"/>
      <c r="C27" s="69" t="s">
        <v>45</v>
      </c>
      <c r="D27" s="72">
        <v>0</v>
      </c>
      <c r="E27" s="72">
        <v>0</v>
      </c>
      <c r="F27" s="45">
        <f t="shared" si="0"/>
        <v>0</v>
      </c>
      <c r="G27" s="46" t="e">
        <f t="shared" si="1"/>
        <v>#DIV/0!</v>
      </c>
      <c r="H27" s="47"/>
      <c r="I27" s="43" t="s">
        <v>20</v>
      </c>
      <c r="J27" s="43"/>
      <c r="K27" s="67">
        <f>SUM(K28:K30)</f>
        <v>1080000</v>
      </c>
      <c r="L27" s="68">
        <f>SUM(L28:L30)</f>
        <v>2400000</v>
      </c>
      <c r="M27" s="45">
        <f t="shared" si="2"/>
        <v>1320000</v>
      </c>
      <c r="N27" s="50">
        <f t="shared" si="3"/>
        <v>1.2222222222222223</v>
      </c>
    </row>
    <row r="28" spans="1:14">
      <c r="A28" s="42"/>
      <c r="B28" s="43"/>
      <c r="C28" s="43" t="s">
        <v>19</v>
      </c>
      <c r="D28" s="44">
        <v>1000000</v>
      </c>
      <c r="E28" s="44">
        <v>1000000</v>
      </c>
      <c r="F28" s="45">
        <f t="shared" si="0"/>
        <v>0</v>
      </c>
      <c r="G28" s="46">
        <f t="shared" si="1"/>
        <v>0</v>
      </c>
      <c r="H28" s="47"/>
      <c r="I28" s="43"/>
      <c r="J28" s="43" t="s">
        <v>20</v>
      </c>
      <c r="K28" s="67">
        <v>0</v>
      </c>
      <c r="L28" s="67">
        <v>0</v>
      </c>
      <c r="M28" s="45">
        <f t="shared" si="2"/>
        <v>0</v>
      </c>
      <c r="N28" s="50" t="e">
        <f t="shared" si="3"/>
        <v>#DIV/0!</v>
      </c>
    </row>
    <row r="29" spans="1:14">
      <c r="A29" s="42" t="s">
        <v>21</v>
      </c>
      <c r="B29" s="43"/>
      <c r="C29" s="43"/>
      <c r="D29" s="44">
        <f>D30</f>
        <v>7000000</v>
      </c>
      <c r="E29" s="44">
        <f>E30</f>
        <v>6000000</v>
      </c>
      <c r="F29" s="45">
        <f t="shared" si="0"/>
        <v>-1000000</v>
      </c>
      <c r="G29" s="46">
        <f t="shared" si="1"/>
        <v>-0.14285714285714285</v>
      </c>
      <c r="H29" s="47"/>
      <c r="I29" s="43"/>
      <c r="J29" s="43" t="s">
        <v>47</v>
      </c>
      <c r="K29" s="67">
        <v>300000</v>
      </c>
      <c r="L29" s="67">
        <v>1500000</v>
      </c>
      <c r="M29" s="45">
        <f t="shared" si="2"/>
        <v>1200000</v>
      </c>
      <c r="N29" s="50">
        <f t="shared" si="3"/>
        <v>4</v>
      </c>
    </row>
    <row r="30" spans="1:14">
      <c r="A30" s="42"/>
      <c r="B30" s="43" t="s">
        <v>46</v>
      </c>
      <c r="C30" s="43"/>
      <c r="D30" s="44">
        <f>D31</f>
        <v>7000000</v>
      </c>
      <c r="E30" s="44">
        <f>E31</f>
        <v>6000000</v>
      </c>
      <c r="F30" s="45">
        <f t="shared" si="0"/>
        <v>-1000000</v>
      </c>
      <c r="G30" s="46">
        <f t="shared" si="1"/>
        <v>-0.14285714285714285</v>
      </c>
      <c r="H30" s="47"/>
      <c r="I30" s="43"/>
      <c r="J30" s="43" t="s">
        <v>72</v>
      </c>
      <c r="K30" s="67">
        <v>780000</v>
      </c>
      <c r="L30" s="67">
        <v>900000</v>
      </c>
      <c r="M30" s="45">
        <f t="shared" si="2"/>
        <v>120000</v>
      </c>
      <c r="N30" s="50">
        <f t="shared" si="3"/>
        <v>0.15384615384615385</v>
      </c>
    </row>
    <row r="31" spans="1:14">
      <c r="A31" s="42"/>
      <c r="B31" s="43"/>
      <c r="C31" s="43" t="s">
        <v>48</v>
      </c>
      <c r="D31" s="44">
        <v>7000000</v>
      </c>
      <c r="E31" s="44">
        <v>6000000</v>
      </c>
      <c r="F31" s="45">
        <f t="shared" si="0"/>
        <v>-1000000</v>
      </c>
      <c r="G31" s="46">
        <f t="shared" si="1"/>
        <v>-0.14285714285714285</v>
      </c>
      <c r="H31" s="47" t="s">
        <v>73</v>
      </c>
      <c r="I31" s="43"/>
      <c r="J31" s="43"/>
      <c r="K31" s="67">
        <f>SUM(K32+K37)</f>
        <v>14771530</v>
      </c>
      <c r="L31" s="67">
        <f>SUM(L32+L37)</f>
        <v>17374320</v>
      </c>
      <c r="M31" s="45">
        <f t="shared" si="2"/>
        <v>2602790</v>
      </c>
      <c r="N31" s="50">
        <f t="shared" si="3"/>
        <v>0.1762031421254264</v>
      </c>
    </row>
    <row r="32" spans="1:14">
      <c r="A32" s="73"/>
      <c r="B32" s="74"/>
      <c r="C32" s="74"/>
      <c r="D32" s="58">
        <v>0</v>
      </c>
      <c r="E32" s="58">
        <v>0</v>
      </c>
      <c r="F32" s="45">
        <f t="shared" si="0"/>
        <v>0</v>
      </c>
      <c r="G32" s="46" t="e">
        <f t="shared" si="1"/>
        <v>#DIV/0!</v>
      </c>
      <c r="H32" s="47"/>
      <c r="I32" s="43" t="s">
        <v>74</v>
      </c>
      <c r="J32" s="43"/>
      <c r="K32" s="67">
        <f>SUM(K33:K36)</f>
        <v>7720000</v>
      </c>
      <c r="L32" s="67">
        <f>SUM(L33:L36)</f>
        <v>8874320</v>
      </c>
      <c r="M32" s="45">
        <f t="shared" si="2"/>
        <v>1154320</v>
      </c>
      <c r="N32" s="50">
        <f t="shared" si="3"/>
        <v>0.14952331606217617</v>
      </c>
    </row>
    <row r="33" spans="1:14">
      <c r="A33" s="42"/>
      <c r="B33" s="43"/>
      <c r="C33" s="43"/>
      <c r="D33" s="59">
        <v>0</v>
      </c>
      <c r="E33" s="59">
        <v>0</v>
      </c>
      <c r="F33" s="45">
        <f t="shared" si="0"/>
        <v>0</v>
      </c>
      <c r="G33" s="46" t="e">
        <f t="shared" si="1"/>
        <v>#DIV/0!</v>
      </c>
      <c r="H33" s="47"/>
      <c r="I33" s="43"/>
      <c r="J33" s="43" t="s">
        <v>23</v>
      </c>
      <c r="K33" s="67">
        <v>7100000</v>
      </c>
      <c r="L33" s="67">
        <v>8300000</v>
      </c>
      <c r="M33" s="45">
        <f t="shared" si="2"/>
        <v>1200000</v>
      </c>
      <c r="N33" s="50">
        <f t="shared" si="3"/>
        <v>0.16901408450704225</v>
      </c>
    </row>
    <row r="34" spans="1:14">
      <c r="A34" s="42" t="s">
        <v>31</v>
      </c>
      <c r="B34" s="43"/>
      <c r="C34" s="43"/>
      <c r="D34" s="59">
        <f>D35</f>
        <v>91754</v>
      </c>
      <c r="E34" s="59">
        <f>SUM(E35)</f>
        <v>1000000</v>
      </c>
      <c r="F34" s="45">
        <f t="shared" si="0"/>
        <v>908246</v>
      </c>
      <c r="G34" s="46">
        <f t="shared" si="1"/>
        <v>9.898707413300782</v>
      </c>
      <c r="H34" s="47"/>
      <c r="I34" s="43"/>
      <c r="J34" s="43" t="s">
        <v>75</v>
      </c>
      <c r="K34" s="67">
        <v>300000</v>
      </c>
      <c r="L34" s="68">
        <v>200000</v>
      </c>
      <c r="M34" s="45">
        <f t="shared" si="2"/>
        <v>-100000</v>
      </c>
      <c r="N34" s="50">
        <f t="shared" si="3"/>
        <v>-0.33333333333333331</v>
      </c>
    </row>
    <row r="35" spans="1:14">
      <c r="A35" s="42"/>
      <c r="B35" s="43" t="s">
        <v>24</v>
      </c>
      <c r="C35" s="43"/>
      <c r="D35" s="59">
        <f>SUM(D36:D37)</f>
        <v>91754</v>
      </c>
      <c r="E35" s="59">
        <f>SUM(E36:E37)</f>
        <v>1000000</v>
      </c>
      <c r="F35" s="45">
        <f t="shared" si="0"/>
        <v>908246</v>
      </c>
      <c r="G35" s="46">
        <f t="shared" si="1"/>
        <v>9.898707413300782</v>
      </c>
      <c r="H35" s="47"/>
      <c r="I35" s="43"/>
      <c r="J35" s="43" t="s">
        <v>25</v>
      </c>
      <c r="K35" s="67">
        <v>20000</v>
      </c>
      <c r="L35" s="68">
        <v>74320</v>
      </c>
      <c r="M35" s="45">
        <f t="shared" si="2"/>
        <v>54320</v>
      </c>
      <c r="N35" s="50">
        <f t="shared" si="3"/>
        <v>2.7160000000000002</v>
      </c>
    </row>
    <row r="36" spans="1:14">
      <c r="A36" s="42"/>
      <c r="B36" s="43"/>
      <c r="C36" s="43" t="s">
        <v>76</v>
      </c>
      <c r="D36" s="59">
        <v>1330</v>
      </c>
      <c r="E36" s="59">
        <v>1000000</v>
      </c>
      <c r="F36" s="45">
        <f t="shared" si="0"/>
        <v>998670</v>
      </c>
      <c r="G36" s="46">
        <f t="shared" si="1"/>
        <v>750.87969924812035</v>
      </c>
      <c r="H36" s="47"/>
      <c r="I36" s="43"/>
      <c r="J36" s="43" t="s">
        <v>77</v>
      </c>
      <c r="K36" s="67">
        <v>300000</v>
      </c>
      <c r="L36" s="67">
        <v>300000</v>
      </c>
      <c r="M36" s="45">
        <f t="shared" si="2"/>
        <v>0</v>
      </c>
      <c r="N36" s="50">
        <f t="shared" si="3"/>
        <v>0</v>
      </c>
    </row>
    <row r="37" spans="1:14">
      <c r="A37" s="42"/>
      <c r="B37" s="43"/>
      <c r="C37" s="43" t="s">
        <v>78</v>
      </c>
      <c r="D37" s="59">
        <v>90424</v>
      </c>
      <c r="E37" s="59">
        <v>0</v>
      </c>
      <c r="F37" s="45">
        <f t="shared" si="0"/>
        <v>-90424</v>
      </c>
      <c r="G37" s="46">
        <f t="shared" si="1"/>
        <v>-1</v>
      </c>
      <c r="H37" s="47"/>
      <c r="I37" s="43" t="s">
        <v>22</v>
      </c>
      <c r="J37" s="43"/>
      <c r="K37" s="67">
        <f>SUM(K38:K39)</f>
        <v>7051530</v>
      </c>
      <c r="L37" s="67">
        <f>SUM(L38:L39)</f>
        <v>8500000</v>
      </c>
      <c r="M37" s="45">
        <f t="shared" si="2"/>
        <v>1448470</v>
      </c>
      <c r="N37" s="50">
        <f t="shared" si="3"/>
        <v>0.20541215877972582</v>
      </c>
    </row>
    <row r="38" spans="1:14">
      <c r="A38" s="42"/>
      <c r="B38" s="43"/>
      <c r="C38" s="43"/>
      <c r="D38" s="59">
        <v>0</v>
      </c>
      <c r="E38" s="59">
        <v>0</v>
      </c>
      <c r="F38" s="45">
        <f t="shared" si="0"/>
        <v>0</v>
      </c>
      <c r="G38" s="46" t="e">
        <f t="shared" si="1"/>
        <v>#DIV/0!</v>
      </c>
      <c r="H38" s="47"/>
      <c r="I38" s="43"/>
      <c r="J38" s="43" t="s">
        <v>79</v>
      </c>
      <c r="K38" s="67">
        <v>7051530</v>
      </c>
      <c r="L38" s="67">
        <v>8500000</v>
      </c>
      <c r="M38" s="45">
        <f t="shared" si="2"/>
        <v>1448470</v>
      </c>
      <c r="N38" s="50">
        <f t="shared" si="3"/>
        <v>0.20541215877972582</v>
      </c>
    </row>
    <row r="39" spans="1:14">
      <c r="A39" s="42"/>
      <c r="B39" s="43"/>
      <c r="C39" s="43"/>
      <c r="D39" s="59">
        <v>0</v>
      </c>
      <c r="E39" s="59">
        <v>0</v>
      </c>
      <c r="F39" s="45">
        <f t="shared" si="0"/>
        <v>0</v>
      </c>
      <c r="G39" s="46" t="e">
        <f t="shared" si="1"/>
        <v>#DIV/0!</v>
      </c>
      <c r="H39" s="47"/>
      <c r="I39" s="43"/>
      <c r="J39" s="43" t="s">
        <v>26</v>
      </c>
      <c r="K39" s="67">
        <v>0</v>
      </c>
      <c r="L39" s="67">
        <v>0</v>
      </c>
      <c r="M39" s="45">
        <f t="shared" si="2"/>
        <v>0</v>
      </c>
      <c r="N39" s="50" t="e">
        <f t="shared" si="3"/>
        <v>#DIV/0!</v>
      </c>
    </row>
    <row r="40" spans="1:14">
      <c r="A40" s="42" t="s">
        <v>27</v>
      </c>
      <c r="B40" s="43"/>
      <c r="C40" s="43"/>
      <c r="D40" s="59">
        <f>D41</f>
        <v>496000</v>
      </c>
      <c r="E40" s="59">
        <f>E41</f>
        <v>496000</v>
      </c>
      <c r="F40" s="45">
        <f t="shared" si="0"/>
        <v>0</v>
      </c>
      <c r="G40" s="46">
        <f t="shared" si="1"/>
        <v>0</v>
      </c>
      <c r="H40" s="47" t="s">
        <v>32</v>
      </c>
      <c r="I40" s="43"/>
      <c r="J40" s="43"/>
      <c r="K40" s="67">
        <f>K41</f>
        <v>480000</v>
      </c>
      <c r="L40" s="67">
        <f>SUM(L41)</f>
        <v>480000</v>
      </c>
      <c r="M40" s="45">
        <f t="shared" si="2"/>
        <v>0</v>
      </c>
      <c r="N40" s="50">
        <f t="shared" si="3"/>
        <v>0</v>
      </c>
    </row>
    <row r="41" spans="1:14">
      <c r="A41" s="42"/>
      <c r="B41" s="43" t="s">
        <v>27</v>
      </c>
      <c r="C41" s="43"/>
      <c r="D41" s="59">
        <f>SUM(D42:D46)</f>
        <v>496000</v>
      </c>
      <c r="E41" s="59">
        <f>SUM(E42:E46)</f>
        <v>496000</v>
      </c>
      <c r="F41" s="45">
        <f t="shared" si="0"/>
        <v>0</v>
      </c>
      <c r="G41" s="46">
        <f t="shared" si="1"/>
        <v>0</v>
      </c>
      <c r="H41" s="47"/>
      <c r="I41" s="43" t="s">
        <v>32</v>
      </c>
      <c r="J41" s="43"/>
      <c r="K41" s="67">
        <f>K42</f>
        <v>480000</v>
      </c>
      <c r="L41" s="67">
        <f>L42</f>
        <v>480000</v>
      </c>
      <c r="M41" s="45">
        <f t="shared" si="2"/>
        <v>0</v>
      </c>
      <c r="N41" s="50">
        <f t="shared" si="3"/>
        <v>0</v>
      </c>
    </row>
    <row r="42" spans="1:14">
      <c r="A42" s="42"/>
      <c r="B42" s="43"/>
      <c r="C42" s="43" t="s">
        <v>28</v>
      </c>
      <c r="D42" s="59">
        <v>0</v>
      </c>
      <c r="E42" s="59">
        <v>0</v>
      </c>
      <c r="F42" s="45">
        <f t="shared" si="0"/>
        <v>0</v>
      </c>
      <c r="G42" s="46" t="e">
        <f t="shared" si="1"/>
        <v>#DIV/0!</v>
      </c>
      <c r="H42" s="47"/>
      <c r="I42" s="43"/>
      <c r="J42" s="43" t="s">
        <v>80</v>
      </c>
      <c r="K42" s="67">
        <v>480000</v>
      </c>
      <c r="L42" s="67">
        <v>480000</v>
      </c>
      <c r="M42" s="45">
        <f t="shared" si="2"/>
        <v>0</v>
      </c>
      <c r="N42" s="50">
        <f t="shared" si="3"/>
        <v>0</v>
      </c>
    </row>
    <row r="43" spans="1:14">
      <c r="A43" s="42"/>
      <c r="B43" s="43"/>
      <c r="C43" s="43" t="s">
        <v>33</v>
      </c>
      <c r="D43" s="59">
        <v>10000</v>
      </c>
      <c r="E43" s="59">
        <v>10000</v>
      </c>
      <c r="F43" s="45">
        <f t="shared" si="0"/>
        <v>0</v>
      </c>
      <c r="G43" s="46">
        <f t="shared" si="1"/>
        <v>0</v>
      </c>
      <c r="H43" s="47" t="s">
        <v>81</v>
      </c>
      <c r="I43" s="43"/>
      <c r="J43" s="43"/>
      <c r="K43" s="67">
        <f>K44</f>
        <v>10000</v>
      </c>
      <c r="L43" s="67">
        <f>SUM(L44)</f>
        <v>510000</v>
      </c>
      <c r="M43" s="45">
        <f t="shared" si="2"/>
        <v>500000</v>
      </c>
      <c r="N43" s="50">
        <f t="shared" si="3"/>
        <v>50</v>
      </c>
    </row>
    <row r="44" spans="1:14">
      <c r="A44" s="42"/>
      <c r="B44" s="43"/>
      <c r="C44" s="43" t="s">
        <v>82</v>
      </c>
      <c r="D44" s="59">
        <v>5000</v>
      </c>
      <c r="E44" s="59">
        <v>5000</v>
      </c>
      <c r="F44" s="45">
        <f t="shared" si="0"/>
        <v>0</v>
      </c>
      <c r="G44" s="46">
        <f>F44/D44</f>
        <v>0</v>
      </c>
      <c r="H44" s="47"/>
      <c r="I44" s="43" t="s">
        <v>29</v>
      </c>
      <c r="J44" s="43"/>
      <c r="K44" s="67">
        <f>SUM(K45:K46)</f>
        <v>10000</v>
      </c>
      <c r="L44" s="67">
        <f>SUM(L45:L46)</f>
        <v>510000</v>
      </c>
      <c r="M44" s="45">
        <f t="shared" si="2"/>
        <v>500000</v>
      </c>
      <c r="N44" s="50">
        <f t="shared" si="3"/>
        <v>50</v>
      </c>
    </row>
    <row r="45" spans="1:14">
      <c r="A45" s="42"/>
      <c r="B45" s="43"/>
      <c r="C45" s="43" t="s">
        <v>83</v>
      </c>
      <c r="D45" s="59">
        <v>1000</v>
      </c>
      <c r="E45" s="59">
        <v>1000</v>
      </c>
      <c r="F45" s="45">
        <f t="shared" si="0"/>
        <v>0</v>
      </c>
      <c r="G45" s="46">
        <f>F45/D45</f>
        <v>0</v>
      </c>
      <c r="H45" s="47"/>
      <c r="I45" s="43"/>
      <c r="J45" s="43" t="s">
        <v>34</v>
      </c>
      <c r="K45" s="67">
        <v>0</v>
      </c>
      <c r="L45" s="67">
        <v>500000</v>
      </c>
      <c r="M45" s="45">
        <f t="shared" si="2"/>
        <v>500000</v>
      </c>
      <c r="N45" s="50" t="e">
        <f t="shared" si="3"/>
        <v>#DIV/0!</v>
      </c>
    </row>
    <row r="46" spans="1:14">
      <c r="A46" s="75"/>
      <c r="B46" s="76"/>
      <c r="C46" s="76" t="s">
        <v>84</v>
      </c>
      <c r="D46" s="77">
        <v>480000</v>
      </c>
      <c r="E46" s="77">
        <v>480000</v>
      </c>
      <c r="F46" s="78">
        <f t="shared" si="0"/>
        <v>0</v>
      </c>
      <c r="G46" s="79">
        <f>F46/D46</f>
        <v>0</v>
      </c>
      <c r="H46" s="80"/>
      <c r="I46" s="76"/>
      <c r="J46" s="76" t="s">
        <v>85</v>
      </c>
      <c r="K46" s="81">
        <v>10000</v>
      </c>
      <c r="L46" s="81">
        <v>10000</v>
      </c>
      <c r="M46" s="78">
        <f t="shared" si="2"/>
        <v>0</v>
      </c>
      <c r="N46" s="82">
        <f t="shared" si="3"/>
        <v>0</v>
      </c>
    </row>
    <row r="47" spans="1:14">
      <c r="A47" s="83"/>
      <c r="B47" s="83"/>
      <c r="C47" s="83"/>
      <c r="D47" s="84"/>
      <c r="E47" s="84"/>
      <c r="F47" s="84"/>
      <c r="G47" s="84"/>
      <c r="H47" s="83"/>
      <c r="I47" s="83"/>
      <c r="J47" s="85"/>
      <c r="K47" s="84"/>
      <c r="L47" s="84"/>
      <c r="M47" s="84"/>
      <c r="N47" s="84"/>
    </row>
    <row r="48" spans="1:14">
      <c r="A48" s="83"/>
      <c r="B48" s="83"/>
      <c r="C48" s="83"/>
      <c r="D48" s="84"/>
      <c r="E48" s="84"/>
      <c r="F48" s="84"/>
      <c r="G48" s="84"/>
      <c r="H48" s="83"/>
      <c r="I48" s="83"/>
      <c r="J48" s="85"/>
      <c r="K48" s="84"/>
      <c r="L48" s="84"/>
      <c r="M48" s="84"/>
      <c r="N48" s="84"/>
    </row>
    <row r="49" spans="1:14">
      <c r="A49" s="83"/>
      <c r="B49" s="83"/>
      <c r="C49" s="83"/>
      <c r="D49" s="84"/>
      <c r="E49" s="84"/>
      <c r="F49" s="84"/>
      <c r="G49" s="84"/>
      <c r="H49" s="83"/>
      <c r="I49" s="83"/>
      <c r="J49" s="85"/>
      <c r="K49" s="84"/>
      <c r="L49" s="84"/>
      <c r="M49" s="84"/>
      <c r="N49" s="84"/>
    </row>
  </sheetData>
  <mergeCells count="16">
    <mergeCell ref="K4:K5"/>
    <mergeCell ref="L4:L5"/>
    <mergeCell ref="M4:M5"/>
    <mergeCell ref="N4:N5"/>
    <mergeCell ref="A6:C6"/>
    <mergeCell ref="H6:J6"/>
    <mergeCell ref="A1:N1"/>
    <mergeCell ref="M2:N2"/>
    <mergeCell ref="A3:G3"/>
    <mergeCell ref="H3:N3"/>
    <mergeCell ref="A4:C4"/>
    <mergeCell ref="D4:D5"/>
    <mergeCell ref="E4:E5"/>
    <mergeCell ref="F4:F5"/>
    <mergeCell ref="G4:G5"/>
    <mergeCell ref="H4:J4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2021-01-27T03:11:32Z</dcterms:created>
  <dcterms:modified xsi:type="dcterms:W3CDTF">2021-01-27T03:12:41Z</dcterms:modified>
</cp:coreProperties>
</file>